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Bordro Hesaplama" r:id="rId1" sheetId="1"/>
  </sheets>
  <definedNames>
    <definedName name="Excel_BuiltIn_Print_Area">'Bordro Hesaplama'!$A$1:$IU$65536</definedName>
    <definedName name="Excel_BuiltIn_Sheet_Title">"Bordro Hesaplama"</definedName>
    <definedName name="vd_99_20">""</definedName>
    <definedName name="vd_99_25">""</definedName>
    <definedName name="vd_99_30">""</definedName>
    <definedName name="vd_99_35">""</definedName>
    <definedName name="vd_99_40">""</definedName>
    <definedName name="AGI">'Bordro Hesaplama'!$D$1:$D$131072</definedName>
    <definedName name="BES">'Bordro Hesaplama'!$F$1:$F$131072</definedName>
    <definedName name="BM">'Bordro Hesaplama'!$B$1:$B$131072</definedName>
    <definedName name="DP">'Bordro Hesaplama'!$N$1:$N$131072</definedName>
    <definedName name="EK">'Bordro Hesaplama'!$G$1:$G$131072</definedName>
    <definedName name="EM">'Bordro Hesaplama'!$E$1:$E$131072</definedName>
    <definedName name="f">""</definedName>
    <definedName name="Finish">""</definedName>
    <definedName name="fo">""</definedName>
    <definedName name="fo_2">""</definedName>
    <definedName name="fo_3">""</definedName>
    <definedName name="f_2">""</definedName>
    <definedName name="f_3">""</definedName>
    <definedName name="GV">'Bordro Hesaplama'!$L$1:$L$131072</definedName>
    <definedName name="IKR">'Bordro Hesaplama'!$C$1:$C$131072</definedName>
    <definedName name="IND">'Bordro Hesaplama'!$F$1:$F$131072</definedName>
    <definedName name="IS">'Bordro Hesaplama'!$H$1:$H$131072</definedName>
    <definedName name="KES">'Bordro Hesaplama'!$I$1:$I$131072</definedName>
    <definedName name="KVM">'Bordro Hesaplama'!$K$1:$K$131072</definedName>
    <definedName name="m">""</definedName>
    <definedName name="m_2">""</definedName>
    <definedName name="m_3">""</definedName>
    <definedName name="NET">'Bordro Hesaplama'!$O$1:$O$131072</definedName>
    <definedName name="SYS_KES">'Bordro Hesaplama'!$I$1:$I$131072</definedName>
    <definedName name="tldol">""</definedName>
    <definedName name="tleu">""</definedName>
    <definedName name="vb">""</definedName>
    <definedName name="vbgs">""</definedName>
    <definedName name="vbgs_2">""</definedName>
    <definedName name="vbgs_3">""</definedName>
    <definedName name="vb_2">""</definedName>
    <definedName name="vb_3">""</definedName>
    <definedName name="vd_00_15">""</definedName>
    <definedName name="vd_00_20">""</definedName>
    <definedName name="vd_00_25">""</definedName>
    <definedName name="vd_00_30">""</definedName>
    <definedName name="vd_00_35">""</definedName>
    <definedName name="vd_00_40">""</definedName>
    <definedName name="vd_01_15">""</definedName>
    <definedName name="vd_01_20">""</definedName>
    <definedName name="vd_01_25">""</definedName>
    <definedName name="vd_01_30">""</definedName>
    <definedName name="vd_01_35">""</definedName>
    <definedName name="vd_01_40">""</definedName>
    <definedName name="vd_02_15">""</definedName>
    <definedName name="vd_02_20">""</definedName>
    <definedName name="vd_02_25">""</definedName>
    <definedName name="vd_02_30">""</definedName>
    <definedName name="vd_02_35">""</definedName>
    <definedName name="vd_02_40">""</definedName>
    <definedName name="vd_03_15">""</definedName>
    <definedName name="vd_03_20">""</definedName>
    <definedName name="vd_03_25">""</definedName>
    <definedName name="vd_03_30">""</definedName>
    <definedName name="vd_03_35">""</definedName>
    <definedName name="vd_03_40">""</definedName>
    <definedName name="vd_04_15">""</definedName>
    <definedName name="vd_04_20">""</definedName>
    <definedName name="vd_04_25">""</definedName>
    <definedName name="vd_04_30">""</definedName>
    <definedName name="vd_04_35">""</definedName>
    <definedName name="vd_04_40">""</definedName>
    <definedName name="vd_05_15">""</definedName>
    <definedName name="vd_05_20">""</definedName>
    <definedName name="vd_05_25">""</definedName>
    <definedName name="vd_05_30">""</definedName>
    <definedName name="vd_06_15">""</definedName>
    <definedName name="vd_06_20">""</definedName>
    <definedName name="vd_06_27">""</definedName>
    <definedName name="vd_07_15">""</definedName>
    <definedName name="vd_07_20">""</definedName>
    <definedName name="vd_07_27">""</definedName>
    <definedName name="vd_08_15">'Bordro Hesaplama'!$F$19</definedName>
    <definedName name="vd_08_20">'Bordro Hesaplama'!$F$20</definedName>
    <definedName name="vd_08_27">'Bordro Hesaplama'!$F$21</definedName>
    <definedName name="vd_15">'Bordro Hesaplama'!$F$19</definedName>
    <definedName name="vd_20">'Bordro Hesaplama'!$F$20</definedName>
    <definedName name="vd_27">'Bordro Hesaplama'!$F$21</definedName>
    <definedName name="vd_95_25">""</definedName>
    <definedName name="vd_95_30">""</definedName>
    <definedName name="vd_95_35">""</definedName>
    <definedName name="vd_95_40">""</definedName>
    <definedName name="vd_95_45">""</definedName>
    <definedName name="vd_95_50">""</definedName>
    <definedName name="vd_96_25">""</definedName>
    <definedName name="vd_96_30">""</definedName>
    <definedName name="vd_96_35">""</definedName>
    <definedName name="vd_96_40">""</definedName>
    <definedName name="vd_96_45">""</definedName>
    <definedName name="vd_96_50">""</definedName>
    <definedName name="vd_97_25">""</definedName>
    <definedName name="vd_97_30">""</definedName>
    <definedName name="vd_97_35">""</definedName>
    <definedName name="vd_97_40">""</definedName>
    <definedName name="vd_97_45">""</definedName>
    <definedName name="vd_97_50">""</definedName>
    <definedName name="vd_98a_20">""</definedName>
    <definedName name="vd_98a_25">""</definedName>
    <definedName name="vd_98a_30">""</definedName>
    <definedName name="vd_98a_35">""</definedName>
    <definedName name="vd_98a_40">""</definedName>
    <definedName name="vd_98a_45">""</definedName>
    <definedName name="vd_98_25">""</definedName>
    <definedName name="vd_98_30">""</definedName>
    <definedName name="vd_98_35">""</definedName>
    <definedName name="vd_98_40">""</definedName>
    <definedName name="vd_98_45">""</definedName>
    <definedName name="vd_98_50">""</definedName>
    <definedName name="vd_99_15">""</definedName>
    <definedName name="vd_99_45">""</definedName>
    <definedName name="vergi_dilimi_91">""</definedName>
    <definedName name="vergi_dilimi_92">""</definedName>
    <definedName name="vergi_dilimi_93">""</definedName>
    <definedName name="vergi_dilimi_94">""</definedName>
    <definedName name="VM">'Bordro Hesaplama'!$J$1:$J$131072</definedName>
    <definedName name="vo">""</definedName>
    <definedName name="vo_2">""</definedName>
    <definedName name="vo_3">""</definedName>
    <definedName name="vs">""</definedName>
    <definedName name="vsgs">""</definedName>
    <definedName name="vsgs_2">""</definedName>
    <definedName name="vsgs_3">""</definedName>
    <definedName name="vsyb">""</definedName>
    <definedName name="vsyb_2">""</definedName>
    <definedName name="vsyb_3">""</definedName>
    <definedName name="vs_2">""</definedName>
    <definedName name="vs_3">""</definedName>
    <definedName name="YDT">'Bordro Hesaplama'!$C$1:$C$131072</definedName>
    <definedName name="ym">""</definedName>
    <definedName name="ym_2">""</definedName>
    <definedName name="ym_3">""</definedName>
    <definedName name="ZTK">'Bordro Hesaplama'!$H$1:$H$131072</definedName>
  </definedNames>
  <extLst/>
</workbook>
</file>

<file path=xl/sharedStrings.xml><?xml version="1.0" encoding="utf-8"?>
<sst xmlns="http://schemas.openxmlformats.org/spreadsheetml/2006/main" count="65" uniqueCount="65">
  <si>
    <t>Uy. 1.16</t>
  </si>
  <si>
    <t>BM</t>
  </si>
  <si>
    <t>EK</t>
  </si>
  <si>
    <t>AGİ</t>
  </si>
  <si>
    <t>SM</t>
  </si>
  <si>
    <t>SK</t>
  </si>
  <si>
    <t>İS</t>
  </si>
  <si>
    <t>BES</t>
  </si>
  <si>
    <t>KES</t>
  </si>
  <si>
    <t>VM</t>
  </si>
  <si>
    <t>KVM</t>
  </si>
  <si>
    <t>GV</t>
  </si>
  <si>
    <t>VO</t>
  </si>
  <si>
    <t>DV</t>
  </si>
  <si>
    <t>AİT OLDUĞU AY</t>
  </si>
  <si>
    <t>BRÜT ÜCRET</t>
  </si>
  <si>
    <t>İKRAMİYE, PRİM, FAZLA MESAİ, VB.</t>
  </si>
  <si>
    <t>ASG. GEÇ. İND.</t>
  </si>
  <si>
    <t>SGK MATRAHI</t>
  </si>
  <si>
    <t>SGK KES.</t>
  </si>
  <si>
    <t>İŞSİZLİK SİGORT.</t>
  </si>
  <si>
    <t>BİR. EM. SİG. (BES)</t>
  </si>
  <si>
    <t>DİĞ. KES.</t>
  </si>
  <si>
    <t>VERGİ MATRAHI</t>
  </si>
  <si>
    <t>KÜM. VERGİ MATRAHI</t>
  </si>
  <si>
    <t>GELİR VERGİSİ</t>
  </si>
  <si>
    <t>VERGİ ORANI</t>
  </si>
  <si>
    <t>DAMGA VERGİSİ</t>
  </si>
  <si>
    <t>NET ÜCRET</t>
  </si>
  <si>
    <t>SADECE 2010 YILI İÇİN GEÇERLİDİR</t>
  </si>
  <si>
    <t>SM*%14</t>
  </si>
  <si>
    <t>SM*%1</t>
  </si>
  <si>
    <t>BM*%2</t>
  </si>
  <si>
    <t>BM+EK -SK-İS -BES</t>
  </si>
  <si>
    <t>GV/VM</t>
  </si>
  <si>
    <t>(BM+EK) *%0.66</t>
  </si>
  <si>
    <t>BM+EK+AGİ -SK -İS -BES-KES -GV-DV</t>
  </si>
  <si>
    <t>Oca. 2010</t>
  </si>
  <si>
    <t>Şub. 2010</t>
  </si>
  <si>
    <t>Mar. 2010</t>
  </si>
  <si>
    <t>Nis. 2010</t>
  </si>
  <si>
    <t>May. 2010</t>
  </si>
  <si>
    <t>Haz. 2010</t>
  </si>
  <si>
    <t>Tem. 2010</t>
  </si>
  <si>
    <t>Ağu. 2010</t>
  </si>
  <si>
    <t>Eyl. 2010</t>
  </si>
  <si>
    <t>Eki. 2010</t>
  </si>
  <si>
    <t>Kas. 2010</t>
  </si>
  <si>
    <t>Ara. 2010</t>
  </si>
  <si>
    <t>TOPLAM:</t>
  </si>
  <si>
    <t>ORT:</t>
  </si>
  <si>
    <t>YILLIK TOPLAM</t>
  </si>
  <si>
    <t>AYLIK ORTALAMA</t>
  </si>
  <si>
    <t>Vergi Dilimleri:</t>
  </si>
  <si>
    <t>SGK Tavanları:</t>
  </si>
  <si>
    <t>BRÜT</t>
  </si>
  <si>
    <t>%15 &lt;</t>
  </si>
  <si>
    <t>Oca.-Haz.</t>
  </si>
  <si>
    <t>NET</t>
  </si>
  <si>
    <t>%20 &lt;</t>
  </si>
  <si>
    <t>Tem.-Ara.</t>
  </si>
  <si>
    <t>NET/BRÜT</t>
  </si>
  <si>
    <t>%27 &lt;</t>
  </si>
  <si>
    <t>Yıllık Ücret Bordrosu Hesaplama Tablosu, Uyarlama 1.16.2010-07-28 © 2008-2010, Fedon Kadifeli.</t>
  </si>
  <si>
    <r>
      <t>http://www.kadifeli.com/fedon/bordro.php</t>
    </r>
  </si>
</sst>
</file>

<file path=xl/styles.xml><?xml version="1.0" encoding="utf-8"?>
<styleSheet xmlns="http://schemas.openxmlformats.org/spreadsheetml/2006/main">
  <numFmts count="3">
    <numFmt formatCode="#0" numFmtId="164"/>
    <numFmt formatCode="@" numFmtId="165"/>
    <numFmt formatCode="%#0.00" numFmtId="166"/>
  </numFmts>
  <fonts count="10">
    <font>
      <sz val="10"/>
      <color rgb="FF000000"/>
      <name val="Arial"/>
    </font>
    <font>
      <sz val="8"/>
      <name val="Verdana"/>
    </font>
    <font>
      <sz val="8"/>
      <color rgb="FFFF0000"/>
      <name val="Verdana"/>
    </font>
    <font>
      <b/>
      <sz val="8"/>
      <name val="Verdana"/>
    </font>
    <font>
      <b/>
      <i/>
      <sz val="8"/>
      <color rgb="FFC00000"/>
      <name val="Verdana"/>
    </font>
    <font>
      <sz val="8"/>
      <color rgb="FFC00000"/>
      <name val="Verdana"/>
    </font>
    <font>
      <sz val="8"/>
      <color rgb="FF008000"/>
      <name val="Verdana"/>
    </font>
    <font>
      <sz val="8"/>
      <color rgb="FFFF6600"/>
      <name val="Verdana"/>
    </font>
    <font>
      <i/>
      <sz val="8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1">
    <xf borderId="0" fillId="0" fontId="0" numFmtId="0" xfId="0">
      <alignment vertical="top"/>
    </xf>
  </cellStyleXfs>
  <cellXfs count="67">
    <xf borderId="0" fillId="0" fontId="0" numFmtId="0" xfId="0">
      <alignment vertical="top"/>
    </xf>
    <xf borderId="0" fillId="0" fontId="1" numFmtId="0" xfId="0">
      <alignment vertical="top" textRotation="0" indent="0"/>
    </xf>
    <xf borderId="0" fillId="0" fontId="2" numFmtId="0" xfId="0">
      <alignment vertical="top" textRotation="0" indent="0"/>
    </xf>
    <xf borderId="0" fillId="0" fontId="1" numFmtId="0" xfId="0">
      <alignment horizontal="center" vertical="center" textRotation="0"/>
    </xf>
    <xf borderId="0" fillId="0" fontId="3" numFmtId="0" xfId="0">
      <alignment horizontal="center" vertical="center" textRotation="0"/>
    </xf>
    <xf borderId="0" fillId="0" fontId="2" numFmtId="0" xfId="0">
      <alignment vertical="center" textRotation="0" indent="0"/>
    </xf>
    <xf borderId="1" fillId="0" fontId="3" numFmtId="0" xfId="0">
      <alignment horizontal="center" vertical="center" wrapText="1" textRotation="0"/>
    </xf>
    <xf borderId="2" fillId="0" fontId="3" numFmtId="0" xfId="0">
      <alignment horizontal="center" vertical="center" wrapText="1" textRotation="0"/>
    </xf>
    <xf borderId="3" fillId="0" fontId="3" numFmtId="164" xfId="0">
      <alignment horizontal="center" vertical="center" wrapText="1" textRotation="0"/>
    </xf>
    <xf borderId="4" fillId="0" fontId="3" numFmtId="0" xfId="0">
      <alignment horizontal="center" vertical="center" wrapText="1" textRotation="0"/>
    </xf>
    <xf borderId="5" fillId="0" fontId="3" numFmtId="0" xfId="0">
      <alignment horizontal="center" vertical="center" wrapText="1" textRotation="0"/>
    </xf>
    <xf borderId="0" fillId="0" fontId="1" numFmtId="0" xfId="0">
      <alignment vertical="center" textRotation="0" indent="0"/>
    </xf>
    <xf borderId="1" fillId="0" fontId="4" numFmtId="0" xfId="0">
      <alignment horizontal="center" vertical="center" wrapText="1" textRotation="0"/>
    </xf>
    <xf borderId="2" fillId="0" fontId="1" numFmtId="0" xfId="0">
      <alignment horizontal="center" vertical="center" wrapText="1" textRotation="0"/>
    </xf>
    <xf borderId="3" fillId="0" fontId="1" numFmtId="0" xfId="0">
      <alignment horizontal="center" vertical="center" wrapText="1" textRotation="0"/>
    </xf>
    <xf borderId="4" fillId="0" fontId="1" numFmtId="0" xfId="0">
      <alignment horizontal="center" vertical="center" wrapText="1" textRotation="0"/>
    </xf>
    <xf borderId="3" fillId="0" fontId="5" numFmtId="0" xfId="0">
      <alignment horizontal="center" vertical="center" wrapText="1" textRotation="0"/>
    </xf>
    <xf borderId="3" fillId="0" fontId="6" numFmtId="0" xfId="0">
      <alignment horizontal="center" vertical="center" wrapText="1" textRotation="0"/>
    </xf>
    <xf borderId="3" fillId="0" fontId="5" numFmtId="3" xfId="0">
      <alignment horizontal="center" vertical="center" wrapText="1" textRotation="0"/>
    </xf>
    <xf borderId="5" fillId="0" fontId="5" numFmtId="0" xfId="0">
      <alignment horizontal="center" vertical="center" wrapText="1" textRotation="0"/>
    </xf>
    <xf borderId="6" fillId="0" fontId="1" numFmtId="165" xfId="0">
      <alignment horizontal="center" vertical="top" textRotation="0"/>
    </xf>
    <xf borderId="7" fillId="0" fontId="6" numFmtId="4" xfId="0">
      <alignment vertical="top" textRotation="0" indent="0"/>
    </xf>
    <xf borderId="8" fillId="0" fontId="6" numFmtId="4" xfId="0">
      <alignment vertical="top" textRotation="0" indent="0"/>
    </xf>
    <xf borderId="9" fillId="0" fontId="7" numFmtId="0" xfId="0">
      <alignment vertical="top" textRotation="0" indent="0"/>
    </xf>
    <xf borderId="8" fillId="0" fontId="5" numFmtId="4" xfId="0">
      <alignment vertical="top" textRotation="0" indent="0"/>
    </xf>
    <xf borderId="8" fillId="0" fontId="5" numFmtId="166" xfId="0">
      <alignment vertical="top" textRotation="0" indent="0"/>
    </xf>
    <xf borderId="10" fillId="0" fontId="5" numFmtId="0" xfId="0">
      <alignment vertical="top" textRotation="0" indent="0"/>
    </xf>
    <xf borderId="11" fillId="0" fontId="1" numFmtId="0" xfId="0">
      <alignment horizontal="center" vertical="top" textRotation="0"/>
    </xf>
    <xf borderId="12" fillId="0" fontId="5" numFmtId="0" xfId="0">
      <alignment vertical="top" textRotation="0" indent="0"/>
    </xf>
    <xf borderId="12" fillId="0" fontId="6" numFmtId="4" xfId="0">
      <alignment vertical="top" textRotation="0" indent="0"/>
    </xf>
    <xf borderId="12" fillId="0" fontId="5" numFmtId="4" xfId="0">
      <alignment vertical="top" textRotation="0" indent="0"/>
    </xf>
    <xf borderId="12" fillId="0" fontId="5" numFmtId="166" xfId="0">
      <alignment vertical="top" textRotation="0" indent="0"/>
    </xf>
    <xf borderId="13" fillId="0" fontId="5" numFmtId="0" xfId="0">
      <alignment vertical="top" textRotation="0" indent="0"/>
    </xf>
    <xf borderId="1" fillId="0" fontId="3" numFmtId="0" xfId="0">
      <alignment horizontal="center" vertical="top" textRotation="0"/>
    </xf>
    <xf borderId="2" fillId="0" fontId="5" numFmtId="4" xfId="0">
      <alignment vertical="top" textRotation="0" indent="0"/>
    </xf>
    <xf borderId="3" fillId="0" fontId="5" numFmtId="4" xfId="0">
      <alignment vertical="top" textRotation="0" indent="0"/>
    </xf>
    <xf borderId="4" fillId="0" fontId="5" numFmtId="0" xfId="0">
      <alignment vertical="top" textRotation="0" indent="0"/>
    </xf>
    <xf borderId="3" fillId="0" fontId="5" numFmtId="0" xfId="0">
      <alignment vertical="top" textRotation="0" indent="0"/>
    </xf>
    <xf borderId="3" fillId="0" fontId="5" numFmtId="166" xfId="0">
      <alignment vertical="top" textRotation="0" indent="0"/>
    </xf>
    <xf borderId="5" fillId="0" fontId="5" numFmtId="0" xfId="0">
      <alignment vertical="top" textRotation="0" indent="0"/>
    </xf>
    <xf borderId="5" fillId="0" fontId="5" numFmtId="4" xfId="0">
      <alignment vertical="top" textRotation="0" indent="0"/>
    </xf>
    <xf borderId="14" fillId="0" fontId="3" numFmtId="0" xfId="0">
      <alignment horizontal="center" vertical="center" wrapText="1" textRotation="0"/>
    </xf>
    <xf borderId="15" fillId="0" fontId="3" numFmtId="164" xfId="0">
      <alignment horizontal="center" vertical="center" wrapText="1" textRotation="0"/>
    </xf>
    <xf borderId="0" fillId="0" fontId="3" numFmtId="0" xfId="0">
      <alignment vertical="center" textRotation="0" indent="0"/>
    </xf>
    <xf borderId="16" fillId="0" fontId="3" numFmtId="0" xfId="0">
      <alignment horizontal="center" vertical="top" textRotation="0"/>
    </xf>
    <xf borderId="14" fillId="0" fontId="5" numFmtId="4" xfId="0">
      <alignment vertical="top" textRotation="0" indent="0"/>
    </xf>
    <xf borderId="15" fillId="0" fontId="5" numFmtId="4" xfId="0">
      <alignment vertical="top" textRotation="0" indent="0"/>
    </xf>
    <xf borderId="17" fillId="0" fontId="3" numFmtId="0" xfId="0">
      <alignment horizontal="center" vertical="top" textRotation="0"/>
    </xf>
    <xf borderId="18" fillId="0" fontId="5" numFmtId="4" xfId="0">
      <alignment vertical="top" textRotation="0" indent="0"/>
    </xf>
    <xf borderId="19" fillId="0" fontId="3" numFmtId="0" xfId="0">
      <alignment horizontal="center" vertical="top" textRotation="0"/>
    </xf>
    <xf borderId="20" fillId="0" fontId="5" numFmtId="4" xfId="0">
      <alignment vertical="top" textRotation="0" indent="0"/>
    </xf>
    <xf borderId="13" fillId="0" fontId="3" numFmtId="0" xfId="0">
      <alignment horizontal="center" vertical="top" textRotation="0"/>
    </xf>
    <xf borderId="21" fillId="0" fontId="5" numFmtId="4" xfId="0">
      <alignment vertical="top" textRotation="0" indent="0"/>
    </xf>
    <xf borderId="22" fillId="0" fontId="5" numFmtId="4" xfId="0">
      <alignment vertical="top" textRotation="0" indent="0"/>
    </xf>
    <xf borderId="7" fillId="0" fontId="3" numFmtId="0" xfId="0">
      <alignment horizontal="center" vertical="top" textRotation="0"/>
    </xf>
    <xf borderId="23" fillId="0" fontId="5" numFmtId="4" xfId="0">
      <alignment vertical="top" textRotation="0" indent="0"/>
    </xf>
    <xf borderId="24" fillId="0" fontId="3" numFmtId="0" xfId="0">
      <alignment horizontal="center" vertical="top" textRotation="0"/>
    </xf>
    <xf borderId="25" fillId="0" fontId="5" numFmtId="4" xfId="0">
      <alignment vertical="top" textRotation="0" indent="0"/>
    </xf>
    <xf borderId="26" fillId="0" fontId="3" numFmtId="0" xfId="0">
      <alignment horizontal="center" vertical="top" textRotation="0"/>
    </xf>
    <xf borderId="27" fillId="0" fontId="5" numFmtId="166" xfId="0">
      <alignment vertical="top" textRotation="0" indent="0"/>
    </xf>
    <xf borderId="25" fillId="0" fontId="5" numFmtId="166" xfId="0">
      <alignment vertical="top" textRotation="0" indent="0"/>
    </xf>
    <xf borderId="27" fillId="0" fontId="3" numFmtId="0" xfId="0">
      <alignment horizontal="center" vertical="top" textRotation="0"/>
    </xf>
    <xf borderId="28" fillId="0" fontId="5" numFmtId="4" xfId="0">
      <alignment vertical="top" textRotation="0" indent="0"/>
    </xf>
    <xf borderId="0" fillId="0" fontId="8" numFmtId="0" xfId="0">
      <alignment horizontal="left" vertical="top" textRotation="0" indent="0"/>
    </xf>
    <xf borderId="0" fillId="0" fontId="1" numFmtId="0" xfId="0">
      <alignment horizontal="left" vertical="top" textRotation="0" indent="0"/>
    </xf>
    <xf borderId="0" fillId="0" fontId="1" numFmtId="0" xfId="0">
      <alignment horizontal="center" vertical="top" textRotation="0"/>
    </xf>
    <xf borderId="0" fillId="0" fontId="9" numFmtId="0" xfId="0">
      <alignment vertical="top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://www.kadifeli.com/fedon/bordro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O23"/>
  <sheetViews>
    <sheetView workbookViewId="0"/>
  </sheetViews>
  <sheetFormatPr defaultRowHeight="13.0" customHeight="1"/>
  <cols>
    <col min="1" max="1" style="1" width="11.92"/>
    <col min="2" max="3" style="1" width="10.59"/>
    <col min="4" max="4" style="1" width="7.94"/>
    <col min="5" max="6" style="1" width="10.59"/>
    <col min="7" max="9" style="1" width="7.94"/>
    <col min="10" max="12" style="1" width="10.59"/>
    <col min="13" max="14" style="1" width="7.94"/>
    <col min="15" max="15" style="2" width="10.59"/>
    <col min="16" max="255" style="1" width="7.28"/>
    <col min="256" max="1023" width="11.12"/>
  </cols>
  <sheetData>
    <row r="1" customHeight="1" ht="12.0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5"/>
    </row>
    <row r="2" customHeight="1" ht="47.0">
      <c r="A2" s="6" t="s">
        <v>14</v>
      </c>
      <c r="B2" s="7" t="s">
        <v>15</v>
      </c>
      <c r="C2" s="8" t="s">
        <v>16</v>
      </c>
      <c r="D2" s="9" t="s">
        <v>17</v>
      </c>
      <c r="E2" s="8" t="s">
        <v>18</v>
      </c>
      <c r="F2" s="8" t="s">
        <v>19</v>
      </c>
      <c r="G2" s="8" t="s">
        <v>20</v>
      </c>
      <c r="H2" s="8" t="s">
        <v>21</v>
      </c>
      <c r="I2" s="8" t="s">
        <v>22</v>
      </c>
      <c r="J2" s="8" t="s">
        <v>23</v>
      </c>
      <c r="K2" s="8" t="s">
        <v>24</v>
      </c>
      <c r="L2" s="8" t="s">
        <v>25</v>
      </c>
      <c r="M2" s="8" t="s">
        <v>26</v>
      </c>
      <c r="N2" s="8" t="s">
        <v>27</v>
      </c>
      <c r="O2" s="10" t="s">
        <v>28</v>
      </c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ht="47.0">
      <c r="A3" s="12" t="s">
        <v>29</v>
      </c>
      <c r="B3" s="13"/>
      <c r="C3" s="14"/>
      <c r="D3" s="15"/>
      <c r="E3" s="16"/>
      <c r="F3" s="16" t="s">
        <v>30</v>
      </c>
      <c r="G3" s="16" t="s">
        <v>31</v>
      </c>
      <c r="H3" s="17" t="s">
        <v>32</v>
      </c>
      <c r="I3" s="17"/>
      <c r="J3" s="16" t="s">
        <v>33</v>
      </c>
      <c r="K3" s="18">
        <v>0.0</v>
      </c>
      <c r="L3" s="16"/>
      <c r="M3" s="16" t="s">
        <v>34</v>
      </c>
      <c r="N3" s="16" t="s">
        <v>35</v>
      </c>
      <c r="O3" s="19" t="s">
        <v>36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</row>
    <row r="4" customHeight="1" ht="12.0">
      <c r="A4" s="20" t="s">
        <v>37</v>
      </c>
      <c r="B4" s="21">
        <v>1500.0</v>
      </c>
      <c r="C4" s="22">
        <f t="shared" ref="C4:C15" si="0">B4/3</f>
        <v>500.0</v>
      </c>
      <c r="D4" s="23">
        <v>54.68</v>
      </c>
      <c r="E4" s="24">
        <f t="shared" ref="E4:E9" si="1">MIN(B4+C4,K$19)</f>
        <v>2000.0</v>
      </c>
      <c r="F4" s="24">
        <f t="shared" ref="F4:F15" si="2">E4*0.14</f>
        <v>280.0</v>
      </c>
      <c r="G4" s="24">
        <f t="shared" ref="G4:G15" si="3">E4*0.01</f>
        <v>20.0</v>
      </c>
      <c r="H4" s="22">
        <f t="shared" ref="H4:H15" si="4">B4*0.02</f>
        <v>30.0</v>
      </c>
      <c r="I4" s="22">
        <v>5.0</v>
      </c>
      <c r="J4" s="24">
        <f t="shared" ref="J4:J15" si="5">B4+C4-F4-G4-H4</f>
        <v>1670.0</v>
      </c>
      <c r="K4" s="24">
        <f t="shared" ref="K4:K15" si="6">K3+J4</f>
        <v>1670.0</v>
      </c>
      <c r="L4" s="24">
        <f t="shared" ref="L4:L15" si="7">MAX((K4-$F$21)*0.08,0)+MAX((K4-$F$20)*0.07,0)+MAX((K4-$F$19)*0.05,0)+K4*0.15-(MAX((K3-$F$21)*0.08,0)+MAX((K3-$F$20)*0.07,0)+MAX((K3-$F$19)*0.05,0)+K3*0.15)</f>
        <v>250.5</v>
      </c>
      <c r="M4" s="25">
        <f t="shared" ref="M4:M16" si="8">L4/J4</f>
        <v>0.15</v>
      </c>
      <c r="N4" s="24">
        <f t="shared" ref="N4:N15" si="9">(B4+C4)*0.66%</f>
        <v>13.2</v>
      </c>
      <c r="O4" s="26">
        <f t="shared" ref="O4:O15" si="10">B4+C4+D4-F4-G4-H4-I4-L4-N4</f>
        <v>1455.98</v>
      </c>
    </row>
    <row r="5" customHeight="1" ht="12.0">
      <c r="A5" s="27" t="s">
        <v>38</v>
      </c>
      <c r="B5" s="21">
        <v>1500.0</v>
      </c>
      <c r="C5" s="22">
        <f t="shared" si="0"/>
        <v>500.0</v>
      </c>
      <c r="D5" s="23">
        <v>54.68</v>
      </c>
      <c r="E5" s="24">
        <f t="shared" si="1"/>
        <v>2000.0</v>
      </c>
      <c r="F5" s="28">
        <f t="shared" si="2"/>
        <v>280.0</v>
      </c>
      <c r="G5" s="28">
        <f t="shared" si="3"/>
        <v>20.0</v>
      </c>
      <c r="H5" s="29">
        <f t="shared" si="4"/>
        <v>30.0</v>
      </c>
      <c r="I5" s="29">
        <v>5.0</v>
      </c>
      <c r="J5" s="30">
        <f t="shared" si="5"/>
        <v>1670.0</v>
      </c>
      <c r="K5" s="28">
        <f t="shared" si="6"/>
        <v>3340.0</v>
      </c>
      <c r="L5" s="28">
        <f t="shared" si="7"/>
        <v>250.5</v>
      </c>
      <c r="M5" s="31">
        <f t="shared" si="8"/>
        <v>0.15</v>
      </c>
      <c r="N5" s="30">
        <f t="shared" si="9"/>
        <v>13.2</v>
      </c>
      <c r="O5" s="32">
        <f t="shared" si="10"/>
        <v>1455.98</v>
      </c>
    </row>
    <row r="6" customHeight="1" ht="12.0">
      <c r="A6" s="27" t="s">
        <v>39</v>
      </c>
      <c r="B6" s="21">
        <v>1500.0</v>
      </c>
      <c r="C6" s="29">
        <f t="shared" si="0"/>
        <v>500.0</v>
      </c>
      <c r="D6" s="23">
        <v>54.68</v>
      </c>
      <c r="E6" s="24">
        <f t="shared" si="1"/>
        <v>2000.0</v>
      </c>
      <c r="F6" s="24">
        <f t="shared" si="2"/>
        <v>280.0</v>
      </c>
      <c r="G6" s="24">
        <f t="shared" si="3"/>
        <v>20.0</v>
      </c>
      <c r="H6" s="29">
        <f t="shared" si="4"/>
        <v>30.0</v>
      </c>
      <c r="I6" s="29">
        <v>5.0</v>
      </c>
      <c r="J6" s="24">
        <f t="shared" si="5"/>
        <v>1670.0</v>
      </c>
      <c r="K6" s="28">
        <f t="shared" si="6"/>
        <v>5010.0</v>
      </c>
      <c r="L6" s="28">
        <f t="shared" si="7"/>
        <v>250.5</v>
      </c>
      <c r="M6" s="25">
        <f t="shared" si="8"/>
        <v>0.15</v>
      </c>
      <c r="N6" s="24">
        <f t="shared" si="9"/>
        <v>13.2</v>
      </c>
      <c r="O6" s="26">
        <f t="shared" si="10"/>
        <v>1455.98</v>
      </c>
    </row>
    <row r="7" customHeight="1" ht="12.0">
      <c r="A7" s="27" t="s">
        <v>40</v>
      </c>
      <c r="B7" s="21">
        <v>1500.0</v>
      </c>
      <c r="C7" s="29">
        <f t="shared" si="0"/>
        <v>500.0</v>
      </c>
      <c r="D7" s="23">
        <v>54.68</v>
      </c>
      <c r="E7" s="24">
        <f t="shared" si="1"/>
        <v>2000.0</v>
      </c>
      <c r="F7" s="28">
        <f t="shared" si="2"/>
        <v>280.0</v>
      </c>
      <c r="G7" s="28">
        <f t="shared" si="3"/>
        <v>20.0</v>
      </c>
      <c r="H7" s="29">
        <f t="shared" si="4"/>
        <v>30.0</v>
      </c>
      <c r="I7" s="29">
        <v>5.0</v>
      </c>
      <c r="J7" s="30">
        <f t="shared" si="5"/>
        <v>1670.0</v>
      </c>
      <c r="K7" s="28">
        <f t="shared" si="6"/>
        <v>6680.0</v>
      </c>
      <c r="L7" s="28">
        <f t="shared" si="7"/>
        <v>250.5</v>
      </c>
      <c r="M7" s="31">
        <f t="shared" si="8"/>
        <v>0.15</v>
      </c>
      <c r="N7" s="30">
        <f t="shared" si="9"/>
        <v>13.2</v>
      </c>
      <c r="O7" s="32">
        <f t="shared" si="10"/>
        <v>1455.98</v>
      </c>
    </row>
    <row r="8" customHeight="1" ht="12.0">
      <c r="A8" s="27" t="s">
        <v>41</v>
      </c>
      <c r="B8" s="21">
        <v>1500.0</v>
      </c>
      <c r="C8" s="29">
        <f t="shared" si="0"/>
        <v>500.0</v>
      </c>
      <c r="D8" s="23">
        <v>54.68</v>
      </c>
      <c r="E8" s="24">
        <f t="shared" si="1"/>
        <v>2000.0</v>
      </c>
      <c r="F8" s="28">
        <f t="shared" si="2"/>
        <v>280.0</v>
      </c>
      <c r="G8" s="28">
        <f t="shared" si="3"/>
        <v>20.0</v>
      </c>
      <c r="H8" s="29">
        <f t="shared" si="4"/>
        <v>30.0</v>
      </c>
      <c r="I8" s="29">
        <v>5.0</v>
      </c>
      <c r="J8" s="30">
        <f t="shared" si="5"/>
        <v>1670.0</v>
      </c>
      <c r="K8" s="28">
        <f t="shared" si="6"/>
        <v>8350.0</v>
      </c>
      <c r="L8" s="28">
        <f t="shared" si="7"/>
        <v>250.5</v>
      </c>
      <c r="M8" s="31">
        <f t="shared" si="8"/>
        <v>0.15</v>
      </c>
      <c r="N8" s="30">
        <f t="shared" si="9"/>
        <v>13.2</v>
      </c>
      <c r="O8" s="32">
        <f t="shared" si="10"/>
        <v>1455.98</v>
      </c>
    </row>
    <row r="9" customHeight="1" ht="12.0">
      <c r="A9" s="27" t="s">
        <v>42</v>
      </c>
      <c r="B9" s="21">
        <v>1500.0</v>
      </c>
      <c r="C9" s="29">
        <f t="shared" si="0"/>
        <v>500.0</v>
      </c>
      <c r="D9" s="23">
        <v>54.68</v>
      </c>
      <c r="E9" s="24">
        <f t="shared" si="1"/>
        <v>2000.0</v>
      </c>
      <c r="F9" s="28">
        <f t="shared" si="2"/>
        <v>280.0</v>
      </c>
      <c r="G9" s="28">
        <f t="shared" si="3"/>
        <v>20.0</v>
      </c>
      <c r="H9" s="29">
        <f t="shared" si="4"/>
        <v>30.0</v>
      </c>
      <c r="I9" s="29">
        <v>5.0</v>
      </c>
      <c r="J9" s="30">
        <f t="shared" si="5"/>
        <v>1670.0</v>
      </c>
      <c r="K9" s="28">
        <f t="shared" si="6"/>
        <v>10020.0</v>
      </c>
      <c r="L9" s="28">
        <f t="shared" si="7"/>
        <v>311.5</v>
      </c>
      <c r="M9" s="31">
        <f t="shared" si="8"/>
        <v>0.18652694610778</v>
      </c>
      <c r="N9" s="30">
        <f t="shared" si="9"/>
        <v>13.2</v>
      </c>
      <c r="O9" s="32">
        <f t="shared" si="10"/>
        <v>1394.98</v>
      </c>
    </row>
    <row r="10" customHeight="1" ht="12.0">
      <c r="A10" s="27" t="s">
        <v>43</v>
      </c>
      <c r="B10" s="21">
        <v>1500.0</v>
      </c>
      <c r="C10" s="29">
        <f t="shared" si="0"/>
        <v>500.0</v>
      </c>
      <c r="D10" s="23">
        <v>54.68</v>
      </c>
      <c r="E10" s="24">
        <f t="shared" ref="E10:E15" si="11">MIN(B10+C10,K$20)</f>
        <v>2000.0</v>
      </c>
      <c r="F10" s="28">
        <f t="shared" si="2"/>
        <v>280.0</v>
      </c>
      <c r="G10" s="28">
        <f t="shared" si="3"/>
        <v>20.0</v>
      </c>
      <c r="H10" s="29">
        <f t="shared" si="4"/>
        <v>30.0</v>
      </c>
      <c r="I10" s="29">
        <v>5.0</v>
      </c>
      <c r="J10" s="30">
        <f t="shared" si="5"/>
        <v>1670.0</v>
      </c>
      <c r="K10" s="28">
        <f t="shared" si="6"/>
        <v>11690.0</v>
      </c>
      <c r="L10" s="28">
        <f t="shared" si="7"/>
        <v>334.0</v>
      </c>
      <c r="M10" s="31">
        <f t="shared" si="8"/>
        <v>0.2</v>
      </c>
      <c r="N10" s="30">
        <f t="shared" si="9"/>
        <v>13.2</v>
      </c>
      <c r="O10" s="32">
        <f t="shared" si="10"/>
        <v>1372.48</v>
      </c>
    </row>
    <row r="11" customHeight="1" ht="12.0">
      <c r="A11" s="27" t="s">
        <v>44</v>
      </c>
      <c r="B11" s="21">
        <v>1500.0</v>
      </c>
      <c r="C11" s="29">
        <f t="shared" si="0"/>
        <v>500.0</v>
      </c>
      <c r="D11" s="23">
        <v>54.68</v>
      </c>
      <c r="E11" s="24">
        <f t="shared" si="11"/>
        <v>2000.0</v>
      </c>
      <c r="F11" s="28">
        <f t="shared" si="2"/>
        <v>280.0</v>
      </c>
      <c r="G11" s="28">
        <f t="shared" si="3"/>
        <v>20.0</v>
      </c>
      <c r="H11" s="29">
        <f t="shared" si="4"/>
        <v>30.0</v>
      </c>
      <c r="I11" s="29">
        <v>5.0</v>
      </c>
      <c r="J11" s="30">
        <f t="shared" si="5"/>
        <v>1670.0</v>
      </c>
      <c r="K11" s="28">
        <f t="shared" si="6"/>
        <v>13360.0</v>
      </c>
      <c r="L11" s="28">
        <f t="shared" si="7"/>
        <v>334.0</v>
      </c>
      <c r="M11" s="31">
        <f t="shared" si="8"/>
        <v>0.2</v>
      </c>
      <c r="N11" s="30">
        <f t="shared" si="9"/>
        <v>13.2</v>
      </c>
      <c r="O11" s="32">
        <f t="shared" si="10"/>
        <v>1372.48</v>
      </c>
    </row>
    <row r="12" customHeight="1" ht="12.0">
      <c r="A12" s="27" t="s">
        <v>45</v>
      </c>
      <c r="B12" s="21">
        <v>1500.0</v>
      </c>
      <c r="C12" s="29">
        <f t="shared" si="0"/>
        <v>500.0</v>
      </c>
      <c r="D12" s="23">
        <v>54.68</v>
      </c>
      <c r="E12" s="24">
        <f t="shared" si="11"/>
        <v>2000.0</v>
      </c>
      <c r="F12" s="24">
        <f t="shared" si="2"/>
        <v>280.0</v>
      </c>
      <c r="G12" s="28">
        <f t="shared" si="3"/>
        <v>20.0</v>
      </c>
      <c r="H12" s="29">
        <f t="shared" si="4"/>
        <v>30.0</v>
      </c>
      <c r="I12" s="29">
        <v>5.0</v>
      </c>
      <c r="J12" s="24">
        <f t="shared" si="5"/>
        <v>1670.0</v>
      </c>
      <c r="K12" s="28">
        <f t="shared" si="6"/>
        <v>15030.0</v>
      </c>
      <c r="L12" s="28">
        <f t="shared" si="7"/>
        <v>334.0</v>
      </c>
      <c r="M12" s="25">
        <f t="shared" si="8"/>
        <v>0.2</v>
      </c>
      <c r="N12" s="24">
        <f t="shared" si="9"/>
        <v>13.2</v>
      </c>
      <c r="O12" s="26">
        <f t="shared" si="10"/>
        <v>1372.48</v>
      </c>
    </row>
    <row r="13" customHeight="1" ht="12.0">
      <c r="A13" s="27" t="s">
        <v>46</v>
      </c>
      <c r="B13" s="21">
        <v>1500.0</v>
      </c>
      <c r="C13" s="29">
        <f t="shared" si="0"/>
        <v>500.0</v>
      </c>
      <c r="D13" s="23">
        <v>54.68</v>
      </c>
      <c r="E13" s="24">
        <f t="shared" si="11"/>
        <v>2000.0</v>
      </c>
      <c r="F13" s="28">
        <f t="shared" si="2"/>
        <v>280.0</v>
      </c>
      <c r="G13" s="28">
        <f t="shared" si="3"/>
        <v>20.0</v>
      </c>
      <c r="H13" s="29">
        <f t="shared" si="4"/>
        <v>30.0</v>
      </c>
      <c r="I13" s="29">
        <v>5.0</v>
      </c>
      <c r="J13" s="24">
        <f t="shared" si="5"/>
        <v>1670.0</v>
      </c>
      <c r="K13" s="28">
        <f t="shared" si="6"/>
        <v>16700.0</v>
      </c>
      <c r="L13" s="28">
        <f t="shared" si="7"/>
        <v>334.0</v>
      </c>
      <c r="M13" s="31">
        <f t="shared" si="8"/>
        <v>0.2</v>
      </c>
      <c r="N13" s="30">
        <f t="shared" si="9"/>
        <v>13.2</v>
      </c>
      <c r="O13" s="32">
        <f t="shared" si="10"/>
        <v>1372.48</v>
      </c>
    </row>
    <row r="14" customHeight="1" ht="12.0">
      <c r="A14" s="27" t="s">
        <v>47</v>
      </c>
      <c r="B14" s="21">
        <v>1500.0</v>
      </c>
      <c r="C14" s="29">
        <f t="shared" si="0"/>
        <v>500.0</v>
      </c>
      <c r="D14" s="23">
        <v>54.68</v>
      </c>
      <c r="E14" s="24">
        <f t="shared" si="11"/>
        <v>2000.0</v>
      </c>
      <c r="F14" s="28">
        <f t="shared" si="2"/>
        <v>280.0</v>
      </c>
      <c r="G14" s="28">
        <f t="shared" si="3"/>
        <v>20.0</v>
      </c>
      <c r="H14" s="29">
        <f t="shared" si="4"/>
        <v>30.0</v>
      </c>
      <c r="I14" s="29">
        <v>5.0</v>
      </c>
      <c r="J14" s="30">
        <f t="shared" si="5"/>
        <v>1670.0</v>
      </c>
      <c r="K14" s="28">
        <f t="shared" si="6"/>
        <v>18370.0</v>
      </c>
      <c r="L14" s="28">
        <f t="shared" si="7"/>
        <v>334.0</v>
      </c>
      <c r="M14" s="31">
        <f t="shared" si="8"/>
        <v>0.2</v>
      </c>
      <c r="N14" s="30">
        <f t="shared" si="9"/>
        <v>13.2</v>
      </c>
      <c r="O14" s="32">
        <f t="shared" si="10"/>
        <v>1372.48</v>
      </c>
    </row>
    <row r="15" customHeight="1" ht="12.0">
      <c r="A15" s="27" t="s">
        <v>48</v>
      </c>
      <c r="B15" s="21">
        <v>1500.0</v>
      </c>
      <c r="C15" s="29">
        <f t="shared" si="0"/>
        <v>500.0</v>
      </c>
      <c r="D15" s="23">
        <v>54.68</v>
      </c>
      <c r="E15" s="24">
        <f t="shared" si="11"/>
        <v>2000.0</v>
      </c>
      <c r="F15" s="28">
        <f t="shared" si="2"/>
        <v>280.0</v>
      </c>
      <c r="G15" s="28">
        <f t="shared" si="3"/>
        <v>20.0</v>
      </c>
      <c r="H15" s="29">
        <f t="shared" si="4"/>
        <v>30.0</v>
      </c>
      <c r="I15" s="29">
        <v>5.0</v>
      </c>
      <c r="J15" s="30">
        <f t="shared" si="5"/>
        <v>1670.0</v>
      </c>
      <c r="K15" s="28">
        <f t="shared" si="6"/>
        <v>20040.0</v>
      </c>
      <c r="L15" s="28">
        <f t="shared" si="7"/>
        <v>334.0</v>
      </c>
      <c r="M15" s="31">
        <f t="shared" si="8"/>
        <v>0.2</v>
      </c>
      <c r="N15" s="30">
        <f t="shared" si="9"/>
        <v>13.2</v>
      </c>
      <c r="O15" s="32">
        <f t="shared" si="10"/>
        <v>1372.48</v>
      </c>
    </row>
    <row r="16" customHeight="1" ht="12.0">
      <c r="A16" s="33" t="s">
        <v>49</v>
      </c>
      <c r="B16" s="34">
        <f>SUM(B4:B15)</f>
        <v>18000.0</v>
      </c>
      <c r="C16" s="35">
        <f>SUM(C4:C15)</f>
        <v>6000.0</v>
      </c>
      <c r="D16" s="36">
        <f>SUM(D4:D15)</f>
        <v>656.16</v>
      </c>
      <c r="E16" s="37">
        <f>SUM(E4:E15)</f>
        <v>24000.0</v>
      </c>
      <c r="F16" s="37">
        <f>SUM(F4:F15)</f>
        <v>3360.0</v>
      </c>
      <c r="G16" s="37">
        <f>SUM(G4:G15)</f>
        <v>240.0</v>
      </c>
      <c r="H16" s="35">
        <f>SUM(H4:H15)</f>
        <v>360.0</v>
      </c>
      <c r="I16" s="35">
        <f>SUM(I4:I15)</f>
        <v>60.0</v>
      </c>
      <c r="J16" s="35">
        <f>SUM(J4:J15)</f>
        <v>20040.0</v>
      </c>
      <c r="K16" s="37"/>
      <c r="L16" s="37">
        <f>SUM(L4:L15)</f>
        <v>3568.0</v>
      </c>
      <c r="M16" s="38">
        <f t="shared" si="8"/>
        <v>0.17804391217565</v>
      </c>
      <c r="N16" s="35">
        <f>SUM(N4:N15)</f>
        <v>158.4</v>
      </c>
      <c r="O16" s="39">
        <f>SUM(O4:O15)</f>
        <v>16909.76</v>
      </c>
    </row>
    <row r="17" customHeight="1" ht="12.0">
      <c r="N17" s="33" t="s">
        <v>50</v>
      </c>
      <c r="O17" s="40">
        <f>O16/12</f>
        <v>1409.14666666667</v>
      </c>
    </row>
    <row r="18" ht="24.0">
      <c r="A18" s="11"/>
      <c r="B18" s="41" t="s">
        <v>51</v>
      </c>
      <c r="C18" s="42" t="s">
        <v>52</v>
      </c>
      <c r="D18" s="11"/>
      <c r="E18" s="43" t="s">
        <v>53</v>
      </c>
      <c r="F18" s="43"/>
      <c r="G18" s="11"/>
      <c r="H18" s="11"/>
      <c r="I18" s="11"/>
      <c r="J18" s="43" t="s">
        <v>54</v>
      </c>
      <c r="K18" s="11"/>
      <c r="L18" s="11"/>
      <c r="M18" s="11"/>
      <c r="N18" s="11"/>
      <c r="O18" s="5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</row>
    <row r="19" customHeight="1" ht="12.0">
      <c r="A19" s="44" t="s">
        <v>55</v>
      </c>
      <c r="B19" s="45">
        <f>B16+C16</f>
        <v>24000.0</v>
      </c>
      <c r="C19" s="46">
        <f t="shared" ref="C19:C20" si="26">B19/12</f>
        <v>2000.0</v>
      </c>
      <c r="E19" s="47" t="s">
        <v>56</v>
      </c>
      <c r="F19" s="48">
        <v>8800.0</v>
      </c>
      <c r="J19" s="49" t="s">
        <v>57</v>
      </c>
      <c r="K19" s="50">
        <v>4738.5</v>
      </c>
    </row>
    <row r="20" customHeight="1" ht="12.0">
      <c r="A20" s="51" t="s">
        <v>58</v>
      </c>
      <c r="B20" s="52">
        <f>O16</f>
        <v>16909.76</v>
      </c>
      <c r="C20" s="53">
        <f t="shared" si="26"/>
        <v>1409.14666666667</v>
      </c>
      <c r="E20" s="54" t="s">
        <v>59</v>
      </c>
      <c r="F20" s="55">
        <v>22000.0</v>
      </c>
      <c r="J20" s="56" t="s">
        <v>60</v>
      </c>
      <c r="K20" s="57">
        <v>4943.4</v>
      </c>
    </row>
    <row r="21" customHeight="1" ht="12.0">
      <c r="A21" s="58" t="s">
        <v>61</v>
      </c>
      <c r="B21" s="59">
        <f>B20/B19</f>
        <v>0.70457333333333</v>
      </c>
      <c r="C21" s="60">
        <f>C20/C19</f>
        <v>0.70457333333333</v>
      </c>
      <c r="E21" s="61" t="s">
        <v>62</v>
      </c>
      <c r="F21" s="62">
        <v>76200.0</v>
      </c>
    </row>
    <row r="22" customHeight="1" ht="12.0"/>
    <row r="23" customHeight="1" ht="12.0">
      <c r="B23" s="63" t="s">
        <v>63</v>
      </c>
      <c r="C23" s="64"/>
      <c r="D23" s="64"/>
      <c r="E23" s="64"/>
      <c r="F23" s="64"/>
      <c r="G23" s="64"/>
      <c r="H23" s="64"/>
      <c r="I23" s="64"/>
      <c r="J23" s="64"/>
      <c r="K23" s="64" t="s">
        <v>64</v>
      </c>
      <c r="L23" s="64"/>
      <c r="M23" s="64"/>
      <c r="N23" s="64"/>
      <c r="O23" s="65"/>
      <c r="IV23" s="66"/>
    </row>
    <row r="24" customHeight="1" ht="12.0"/>
    <row r="65536" customHeight="1" ht="12.0"/>
  </sheetData>
  <hyperlinks>
    <hyperlink ref="K23" r:id="rId1"/>
  </hyperlinks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2026-06-10T12:22:30Z</dcterms:created>
</cp:coreProperties>
</file>